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Order Forms\"/>
    </mc:Choice>
  </mc:AlternateContent>
  <xr:revisionPtr revIDLastSave="0" documentId="8_{00C305D1-48CD-4E01-B701-F5BE755B98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60FIVE Order Form 22-23" sheetId="2" r:id="rId1"/>
  </sheets>
  <definedNames>
    <definedName name="_xlnm.Print_Area" localSheetId="0">'360FIVE Order Form 22-23'!$A$1:$N$79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A70" i="2"/>
  <c r="B70" i="2" s="1"/>
  <c r="F35" i="2"/>
  <c r="H35" i="2" s="1"/>
  <c r="F29" i="2"/>
  <c r="H29" i="2" s="1"/>
  <c r="C70" i="2" l="1"/>
  <c r="D70" i="2" s="1"/>
  <c r="G29" i="2"/>
  <c r="I29" i="2" s="1"/>
  <c r="G35" i="2"/>
  <c r="K70" i="2" l="1"/>
  <c r="K58" i="2"/>
  <c r="F24" i="2"/>
  <c r="F42" i="2"/>
  <c r="G42" i="2" s="1"/>
  <c r="H42" i="2" s="1"/>
  <c r="I42" i="2" s="1"/>
  <c r="F70" i="2"/>
  <c r="K63" i="2" l="1"/>
  <c r="L63" i="2" s="1"/>
  <c r="M58" i="2"/>
  <c r="K50" i="2"/>
  <c r="M50" i="2" s="1"/>
  <c r="K45" i="2"/>
  <c r="K37" i="2"/>
  <c r="L37" i="2" s="1"/>
  <c r="K32" i="2"/>
  <c r="K24" i="2"/>
  <c r="M18" i="2"/>
  <c r="H70" i="2"/>
  <c r="F60" i="2"/>
  <c r="H60" i="2" s="1"/>
  <c r="F55" i="2"/>
  <c r="G55" i="2" s="1"/>
  <c r="F50" i="2"/>
  <c r="H50" i="2" s="1"/>
  <c r="I50" i="2" s="1"/>
  <c r="H24" i="2"/>
  <c r="A64" i="2"/>
  <c r="C64" i="2" s="1"/>
  <c r="A59" i="2"/>
  <c r="B59" i="2" s="1"/>
  <c r="A54" i="2"/>
  <c r="B54" i="2" s="1"/>
  <c r="A49" i="2"/>
  <c r="C49" i="2" s="1"/>
  <c r="A39" i="2"/>
  <c r="C39" i="2" s="1"/>
  <c r="A33" i="2"/>
  <c r="A28" i="2"/>
  <c r="L11" i="2" l="1"/>
  <c r="B28" i="2"/>
  <c r="L45" i="2"/>
  <c r="M45" i="2" s="1"/>
  <c r="M63" i="2"/>
  <c r="N63" i="2" s="1"/>
  <c r="L58" i="2"/>
  <c r="L50" i="2"/>
  <c r="N50" i="2" s="1"/>
  <c r="L24" i="2"/>
  <c r="I35" i="2"/>
  <c r="M37" i="2"/>
  <c r="N37" i="2" s="1"/>
  <c r="L32" i="2"/>
  <c r="N32" i="2" s="1"/>
  <c r="M32" i="2"/>
  <c r="M24" i="2"/>
  <c r="G70" i="2"/>
  <c r="I70" i="2" s="1"/>
  <c r="G60" i="2"/>
  <c r="I60" i="2" s="1"/>
  <c r="H55" i="2"/>
  <c r="I55" i="2" s="1"/>
  <c r="G50" i="2"/>
  <c r="G24" i="2"/>
  <c r="I24" i="2" s="1"/>
  <c r="B64" i="2"/>
  <c r="D64" i="2" s="1"/>
  <c r="C59" i="2"/>
  <c r="D59" i="2" s="1"/>
  <c r="C54" i="2"/>
  <c r="D54" i="2" s="1"/>
  <c r="B49" i="2"/>
  <c r="D49" i="2" s="1"/>
  <c r="B39" i="2"/>
  <c r="D39" i="2" s="1"/>
  <c r="B33" i="2"/>
  <c r="D33" i="2" s="1"/>
  <c r="C33" i="2"/>
  <c r="C28" i="2"/>
  <c r="N58" i="2" l="1"/>
  <c r="B21" i="2"/>
  <c r="M11" i="2" s="1"/>
  <c r="N24" i="2"/>
  <c r="C21" i="2"/>
  <c r="L12" i="2" l="1"/>
  <c r="D21" i="2"/>
  <c r="N11" i="2"/>
</calcChain>
</file>

<file path=xl/sharedStrings.xml><?xml version="1.0" encoding="utf-8"?>
<sst xmlns="http://schemas.openxmlformats.org/spreadsheetml/2006/main" count="361" uniqueCount="140">
  <si>
    <r>
      <t xml:space="preserve">FIG Distribution (Pty) Ltd
</t>
    </r>
    <r>
      <rPr>
        <sz val="14"/>
        <color theme="1"/>
        <rFont val="Calibri (Body)"/>
      </rPr>
      <t>Email: orders@figdistribution.com
Tel: +27 11 465 0796</t>
    </r>
  </si>
  <si>
    <t xml:space="preserve">DATE: </t>
  </si>
  <si>
    <t xml:space="preserve">COMPANY: </t>
  </si>
  <si>
    <t xml:space="preserve">CONTACT NAME: </t>
  </si>
  <si>
    <t xml:space="preserve">ADDRESS: </t>
  </si>
  <si>
    <t xml:space="preserve">TEL NO: </t>
  </si>
  <si>
    <t xml:space="preserve">Total Units Ordered: </t>
  </si>
  <si>
    <t xml:space="preserve">EMAIL: </t>
  </si>
  <si>
    <t xml:space="preserve">Total Wholesale Price: </t>
  </si>
  <si>
    <t xml:space="preserve">PURCHASE ORDER NO: </t>
  </si>
  <si>
    <t xml:space="preserve">Total Retail Value incl VAT: </t>
  </si>
  <si>
    <t xml:space="preserve">PREFERRED DELIVERY DATE: </t>
  </si>
  <si>
    <t xml:space="preserve">Total Order Margin: </t>
  </si>
  <si>
    <t>ERV1000 - BLANCHETT CLOCHE</t>
  </si>
  <si>
    <r>
      <t>WSP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 (Body)"/>
      </rPr>
      <t>(excl VAT)</t>
    </r>
  </si>
  <si>
    <r>
      <t xml:space="preserve">SRP </t>
    </r>
    <r>
      <rPr>
        <b/>
        <sz val="9"/>
        <color theme="1"/>
        <rFont val="Calibri (Body)"/>
      </rPr>
      <t>(incl VAT)</t>
    </r>
  </si>
  <si>
    <t>SKU #</t>
  </si>
  <si>
    <t>Colour</t>
  </si>
  <si>
    <t>Size</t>
  </si>
  <si>
    <t>Quantity</t>
  </si>
  <si>
    <t>Grey</t>
  </si>
  <si>
    <t>57 cm</t>
  </si>
  <si>
    <t>Natural/Black</t>
  </si>
  <si>
    <t>59 cm</t>
  </si>
  <si>
    <t>Pink/Black</t>
  </si>
  <si>
    <t>ERV1065 - FELICITY FEDORA</t>
  </si>
  <si>
    <t>ERV1015 - ALICIA FEDORA</t>
  </si>
  <si>
    <t>ERV1035 - FAYE CAPELINE</t>
  </si>
  <si>
    <t>ERV1075 - TALIA FEDORA</t>
  </si>
  <si>
    <t>ERV1130 - DIANNE FEDORA</t>
  </si>
  <si>
    <t>ERV1055 - EMILY FEDORA</t>
  </si>
  <si>
    <t>ERV1135 - ZETA CAPELINE</t>
  </si>
  <si>
    <t>ERV1070 - SHARON FEDORA</t>
  </si>
  <si>
    <t>ERV1090 - OLSEN FEDORA</t>
  </si>
  <si>
    <t>ERV2115_BLCML</t>
  </si>
  <si>
    <t>Black/Camel</t>
  </si>
  <si>
    <t>58 cm</t>
  </si>
  <si>
    <t>ERV2115_BLCLXL</t>
  </si>
  <si>
    <t>60 cm</t>
  </si>
  <si>
    <t>ERV2140 - JULIA FEDORA</t>
  </si>
  <si>
    <t>ERV2120_BEBRML</t>
  </si>
  <si>
    <t>Beige</t>
  </si>
  <si>
    <t>ERV2120_BEBRLXL</t>
  </si>
  <si>
    <t>ERV2140_CAML</t>
  </si>
  <si>
    <t>Caramel</t>
  </si>
  <si>
    <t>ERV2155_WNML</t>
  </si>
  <si>
    <t>White/Navy</t>
  </si>
  <si>
    <t>ERV2155_WNLXL</t>
  </si>
  <si>
    <t>ERV2145 - NAOMI BOATER</t>
  </si>
  <si>
    <t>ERV2155_GNML</t>
  </si>
  <si>
    <t>Grey/Navy</t>
  </si>
  <si>
    <t>ERV2155_GNLXL</t>
  </si>
  <si>
    <t>ERV2125_NAML</t>
  </si>
  <si>
    <t>Natural</t>
  </si>
  <si>
    <t>ERV2145_CAML</t>
  </si>
  <si>
    <t>ERV2125_NALXL</t>
  </si>
  <si>
    <t>ERV2130 - NINA BUCKET</t>
  </si>
  <si>
    <t>ERV2125_GRML</t>
  </si>
  <si>
    <t>ERV2125_GRLXL</t>
  </si>
  <si>
    <t>Special Instructions:</t>
  </si>
  <si>
    <t>ERV2130_BLCML</t>
  </si>
  <si>
    <t>ERV2135 - LACEY BUCKET</t>
  </si>
  <si>
    <t>ERV2150_MCML</t>
  </si>
  <si>
    <t>Mixed Camel</t>
  </si>
  <si>
    <t>ERV2150_MCLXL</t>
  </si>
  <si>
    <t>ERV2135_WHML</t>
  </si>
  <si>
    <t>Wheat</t>
  </si>
  <si>
    <t>ERV2150_LGML</t>
  </si>
  <si>
    <t>Light Grey</t>
  </si>
  <si>
    <t>ERV2150_LGLXL</t>
  </si>
  <si>
    <t>ERV2160_NA58</t>
  </si>
  <si>
    <t>ERV2160_NA60</t>
  </si>
  <si>
    <t>ERV2165_WH58</t>
  </si>
  <si>
    <t>ERV2165 - CAREY VISOR</t>
  </si>
  <si>
    <t>ERV2160_LG58</t>
  </si>
  <si>
    <t>ERV2160_LG60</t>
  </si>
  <si>
    <t>ERV1115 - CLARKE FEDORA (U)</t>
  </si>
  <si>
    <t>ERV1110 - MOORE FEDORA (U)</t>
  </si>
  <si>
    <t>ERV2115 - TYLER FEDORA (U)</t>
  </si>
  <si>
    <t>ERV2120 - COOPER FEDORA (U)</t>
  </si>
  <si>
    <t>ERV2155 - JODY BUCKET  (U)</t>
  </si>
  <si>
    <t>ERV2125 - PERRY FEDORA (U)</t>
  </si>
  <si>
    <t>ERV2150 - SHAUNA FEDORA (U)</t>
  </si>
  <si>
    <t>ERV2160 - REESE TRILBY (U)</t>
  </si>
  <si>
    <t>Grey/Black</t>
  </si>
  <si>
    <t>Navy</t>
  </si>
  <si>
    <t>Ivory</t>
  </si>
  <si>
    <t>ERV2135_SUML</t>
  </si>
  <si>
    <t>ERV2135_IML</t>
  </si>
  <si>
    <t>Natural/Beige</t>
  </si>
  <si>
    <t>Hat Stand - Tall  (18 Arm)</t>
  </si>
  <si>
    <t>HAT STAND</t>
  </si>
  <si>
    <t>ERV1090_NBML</t>
  </si>
  <si>
    <t>ERV1135_NBML</t>
  </si>
  <si>
    <t>ERV1075_GML</t>
  </si>
  <si>
    <t>ERV1070_NML</t>
  </si>
  <si>
    <t>ERV1065_PBML</t>
  </si>
  <si>
    <t>ERV1065_BML</t>
  </si>
  <si>
    <t>ERV1110_CML</t>
  </si>
  <si>
    <t>ERV1110_CLXL</t>
  </si>
  <si>
    <t>ERV1110_NCML</t>
  </si>
  <si>
    <t>ERV1110_NCLXL</t>
  </si>
  <si>
    <t>ERV2115_NABEML</t>
  </si>
  <si>
    <t>ERV2115_NABELXL</t>
  </si>
  <si>
    <t>ERV1090_BBLML</t>
  </si>
  <si>
    <t>ERV1090_GBLML</t>
  </si>
  <si>
    <t>Blue/Black</t>
  </si>
  <si>
    <t>ERV1015_IML</t>
  </si>
  <si>
    <t>ERV1000_GB</t>
  </si>
  <si>
    <t>ERV1000_NB</t>
  </si>
  <si>
    <t>ERV1000_PB</t>
  </si>
  <si>
    <t>ERV1115_IBML</t>
  </si>
  <si>
    <t>ERV1115_IBLXL</t>
  </si>
  <si>
    <t>Camel</t>
  </si>
  <si>
    <t>ERV2120_CML</t>
  </si>
  <si>
    <t>ERV2120_CLXL</t>
  </si>
  <si>
    <t>ERV2120_NML</t>
  </si>
  <si>
    <t>ERV2120_NLXL</t>
  </si>
  <si>
    <t>ERV1130_NML</t>
  </si>
  <si>
    <t>ERV1055_WML</t>
  </si>
  <si>
    <t>ERV1035_NML</t>
  </si>
  <si>
    <t>360FIVE SIZE GUIDELINES:</t>
  </si>
  <si>
    <t>55 - 56 cm = S/M
57 - 58 cm = M/L
59 - 60 cm = L/XL</t>
  </si>
  <si>
    <r>
      <t xml:space="preserve"> PLEASE NOTE:
</t>
    </r>
    <r>
      <rPr>
        <sz val="14"/>
        <color theme="1"/>
        <rFont val="Calibri"/>
        <family val="2"/>
        <scheme val="minor"/>
      </rPr>
      <t xml:space="preserve"> Shipping Charges to be calculated on order size and area.
 Opening order of minimum 20 hats to qualify for Wholesale Pricing.
 Opening order of minimum 30 hats to qualify for a Hat Stand.
 Minimum re-order of 5 hats.</t>
    </r>
  </si>
  <si>
    <r>
      <rPr>
        <b/>
        <sz val="34"/>
        <rFont val="Calibri"/>
        <family val="2"/>
        <scheme val="minor"/>
      </rPr>
      <t>360FIVE</t>
    </r>
    <r>
      <rPr>
        <sz val="34"/>
        <rFont val="Calibri"/>
        <family val="2"/>
        <scheme val="minor"/>
      </rPr>
      <t xml:space="preserve"> everyday headwear</t>
    </r>
  </si>
  <si>
    <t>Petrol Blue</t>
  </si>
  <si>
    <t xml:space="preserve">Navy </t>
  </si>
  <si>
    <t xml:space="preserve">Grey </t>
  </si>
  <si>
    <t>Black</t>
  </si>
  <si>
    <t>White</t>
  </si>
  <si>
    <t>Ivory/Black</t>
  </si>
  <si>
    <r>
      <t xml:space="preserve">ORDER FORM
</t>
    </r>
    <r>
      <rPr>
        <sz val="24"/>
        <color rgb="FF000000"/>
        <rFont val="Calibri (Body)"/>
      </rPr>
      <t xml:space="preserve"> 2022/23</t>
    </r>
  </si>
  <si>
    <t>ERV1140 - KIERA CAPELINE</t>
  </si>
  <si>
    <t>Scarlet</t>
  </si>
  <si>
    <t>ERV1140_BSM</t>
  </si>
  <si>
    <t>ERV1140_SSM</t>
  </si>
  <si>
    <t>56 cm</t>
  </si>
  <si>
    <t>Items marked in Blue is out of stock</t>
  </si>
  <si>
    <t>Suede</t>
  </si>
  <si>
    <t>HEATHER PARK SUPER 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</si>
</sst>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,##0.00"/>
    <numFmt numFmtId="165" formatCode="[$-1C09]dd\ mmmm\ yyyy;@"/>
  </numFmts>
  <fonts count="3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 (Body)"/>
    </font>
    <font>
      <b/>
      <sz val="9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22"/>
      <color theme="1"/>
      <name val="Calibri (Body)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 (Body)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indexed="8"/>
      <name val="Calibri (Body)"/>
    </font>
    <font>
      <sz val="12"/>
      <color indexed="8"/>
      <name val="Calibri"/>
      <family val="2"/>
      <scheme val="minor"/>
    </font>
    <font>
      <sz val="14"/>
      <color theme="1"/>
      <name val="Calibri (Body)"/>
    </font>
    <font>
      <sz val="2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 (Body)"/>
    </font>
    <font>
      <b/>
      <sz val="13"/>
      <color indexed="8"/>
      <name val="Calibri"/>
      <family val="2"/>
    </font>
    <font>
      <b/>
      <sz val="14"/>
      <color theme="1"/>
      <name val="Calibri (Body)"/>
    </font>
    <font>
      <sz val="34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rgb="FF000000"/>
      <name val="Calibri (Body)"/>
    </font>
    <font>
      <b/>
      <sz val="16"/>
      <color theme="0"/>
      <name val="Calibri"/>
      <family val="2"/>
      <scheme val="minor"/>
    </font>
    <font>
      <b/>
      <sz val="12"/>
      <color theme="1"/>
      <name val="Calibri (Body)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E0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0" fillId="0" borderId="0" applyNumberFormat="0" applyFill="0" applyBorder="0" applyAlignment="0" applyProtection="0"/>
  </cellStyleXfs>
  <cellXfs count="157">
    <xf numFmtId="0" fontId="0" fillId="0" borderId="0" xfId="0"/>
    <xf numFmtId="0" fontId="5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3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164" fontId="1" fillId="2" borderId="32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0" fillId="0" borderId="17" xfId="0" applyBorder="1"/>
    <xf numFmtId="0" fontId="1" fillId="5" borderId="26" xfId="0" applyFont="1" applyFill="1" applyBorder="1" applyAlignment="1">
      <alignment horizontal="center" vertical="center"/>
    </xf>
    <xf numFmtId="164" fontId="6" fillId="5" borderId="31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0" fontId="1" fillId="5" borderId="3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16" xfId="0" applyBorder="1"/>
    <xf numFmtId="0" fontId="13" fillId="0" borderId="16" xfId="0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18" xfId="0" applyFont="1" applyBorder="1"/>
    <xf numFmtId="0" fontId="28" fillId="0" borderId="41" xfId="0" applyFont="1" applyBorder="1" applyAlignment="1">
      <alignment horizontal="center" vertical="center"/>
    </xf>
    <xf numFmtId="164" fontId="28" fillId="0" borderId="28" xfId="0" applyNumberFormat="1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" fillId="4" borderId="32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2" fillId="3" borderId="1" xfId="1" applyFont="1" applyFill="1" applyBorder="1" applyAlignment="1">
      <alignment horizontal="right" vertical="center"/>
    </xf>
    <xf numFmtId="0" fontId="22" fillId="3" borderId="31" xfId="1" applyFont="1" applyFill="1" applyBorder="1" applyAlignment="1">
      <alignment horizontal="right" vertical="center"/>
    </xf>
    <xf numFmtId="0" fontId="17" fillId="0" borderId="10" xfId="1" applyFont="1" applyBorder="1" applyAlignment="1" applyProtection="1">
      <alignment horizontal="center"/>
      <protection locked="0"/>
    </xf>
    <xf numFmtId="0" fontId="17" fillId="0" borderId="9" xfId="1" applyFont="1" applyBorder="1" applyAlignment="1" applyProtection="1">
      <alignment horizontal="center"/>
      <protection locked="0"/>
    </xf>
    <xf numFmtId="0" fontId="22" fillId="3" borderId="29" xfId="1" applyFont="1" applyFill="1" applyBorder="1" applyAlignment="1">
      <alignment horizontal="right" vertical="center"/>
    </xf>
    <xf numFmtId="0" fontId="22" fillId="3" borderId="10" xfId="1" applyFont="1" applyFill="1" applyBorder="1" applyAlignment="1">
      <alignment horizontal="right" vertical="center"/>
    </xf>
    <xf numFmtId="0" fontId="22" fillId="3" borderId="9" xfId="1" applyFont="1" applyFill="1" applyBorder="1" applyAlignment="1">
      <alignment horizontal="right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22" fillId="3" borderId="30" xfId="1" applyFont="1" applyFill="1" applyBorder="1" applyAlignment="1">
      <alignment horizontal="right" vertical="center"/>
    </xf>
    <xf numFmtId="0" fontId="22" fillId="3" borderId="11" xfId="1" applyFont="1" applyFill="1" applyBorder="1" applyAlignment="1">
      <alignment horizontal="right" vertical="center"/>
    </xf>
    <xf numFmtId="0" fontId="22" fillId="3" borderId="7" xfId="1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right" vertical="center"/>
    </xf>
    <xf numFmtId="0" fontId="20" fillId="3" borderId="27" xfId="0" applyFont="1" applyFill="1" applyBorder="1" applyAlignment="1">
      <alignment horizontal="right" vertical="center"/>
    </xf>
    <xf numFmtId="0" fontId="17" fillId="0" borderId="11" xfId="1" applyFont="1" applyBorder="1" applyAlignment="1" applyProtection="1">
      <alignment horizontal="center"/>
      <protection locked="0"/>
    </xf>
    <xf numFmtId="0" fontId="17" fillId="0" borderId="7" xfId="1" applyFont="1" applyBorder="1" applyAlignment="1" applyProtection="1">
      <alignment horizontal="center"/>
      <protection locked="0"/>
    </xf>
    <xf numFmtId="0" fontId="30" fillId="0" borderId="10" xfId="2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22" fillId="3" borderId="28" xfId="1" applyFont="1" applyFill="1" applyBorder="1" applyAlignment="1">
      <alignment horizontal="right" vertical="center"/>
    </xf>
    <xf numFmtId="0" fontId="22" fillId="3" borderId="21" xfId="1" applyFont="1" applyFill="1" applyBorder="1" applyAlignment="1">
      <alignment horizontal="right" vertical="center"/>
    </xf>
    <xf numFmtId="0" fontId="22" fillId="3" borderId="6" xfId="1" applyFont="1" applyFill="1" applyBorder="1" applyAlignment="1">
      <alignment horizontal="right" vertical="center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left" vertical="center" wrapText="1" indent="1"/>
    </xf>
    <xf numFmtId="0" fontId="19" fillId="2" borderId="17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horizontal="left" vertical="center" indent="1"/>
    </xf>
    <xf numFmtId="0" fontId="19" fillId="2" borderId="16" xfId="0" applyFont="1" applyFill="1" applyBorder="1" applyAlignment="1">
      <alignment horizontal="left" vertical="center" indent="1"/>
    </xf>
    <xf numFmtId="0" fontId="22" fillId="3" borderId="24" xfId="1" applyFont="1" applyFill="1" applyBorder="1" applyAlignment="1">
      <alignment horizontal="right" vertical="center"/>
    </xf>
    <xf numFmtId="0" fontId="22" fillId="3" borderId="25" xfId="1" applyFont="1" applyFill="1" applyBorder="1" applyAlignment="1">
      <alignment horizontal="right" vertical="center"/>
    </xf>
    <xf numFmtId="165" fontId="15" fillId="0" borderId="2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6" fillId="2" borderId="18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14" fontId="17" fillId="0" borderId="10" xfId="1" applyNumberFormat="1" applyFont="1" applyBorder="1" applyAlignment="1" applyProtection="1">
      <alignment horizontal="center"/>
      <protection locked="0"/>
    </xf>
    <xf numFmtId="14" fontId="17" fillId="0" borderId="9" xfId="1" applyNumberFormat="1" applyFont="1" applyBorder="1" applyAlignment="1" applyProtection="1">
      <alignment horizontal="center"/>
      <protection locked="0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DE02"/>
      <color rgb="FFF7D601"/>
      <color rgb="FFFF3300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254188</xdr:colOff>
      <xdr:row>1</xdr:row>
      <xdr:rowOff>112657</xdr:rowOff>
    </xdr:from>
    <xdr:to>
      <xdr:col>9</xdr:col>
      <xdr:colOff>380999</xdr:colOff>
      <xdr:row>3</xdr:row>
      <xdr:rowOff>326511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00D9AD-89D3-154A-852E-5C3FF360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93313" y="525407"/>
          <a:ext cx="2127061" cy="1039354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1</xdr:row>
      <xdr:rowOff>111830</xdr:rowOff>
    </xdr:from>
    <xdr:to>
      <xdr:col>2</xdr:col>
      <xdr:colOff>566551</xdr:colOff>
      <xdr:row>3</xdr:row>
      <xdr:rowOff>4734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33ABF2-BB5E-2240-AFE3-3CA7A1DC3C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4" t="27027" r="3266" b="28378"/>
        <a:stretch/>
      </xdr:blipFill>
      <xdr:spPr>
        <a:xfrm>
          <a:off x="462642" y="524580"/>
          <a:ext cx="2961409" cy="705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70E0-9483-E244-9AFD-D10B8791D29D}">
  <dimension ref="A1:R75"/>
  <sheetViews>
    <sheetView tabSelected="1" topLeftCell="A47" zoomScale="60" zoomScaleNormal="60" zoomScaleSheetLayoutView="80" workbookViewId="0">
      <selection activeCell="N41" sqref="N41"/>
    </sheetView>
  </sheetViews>
  <sheetFormatPr defaultColWidth="11.08203125" defaultRowHeight="15.5"/>
  <cols>
    <col min="1" max="1" width="19.58203125" customWidth="1"/>
    <col min="2" max="2" width="17.9140625" customWidth="1"/>
    <col min="3" max="3" width="12.9140625" customWidth="1"/>
    <col min="4" max="4" width="13.08203125" customWidth="1"/>
    <col min="5" max="5" width="6.9140625" customWidth="1"/>
    <col min="6" max="6" width="19.9140625" customWidth="1"/>
    <col min="7" max="7" width="18" customWidth="1"/>
    <col min="8" max="9" width="13.08203125" customWidth="1"/>
    <col min="10" max="10" width="6.9140625" customWidth="1"/>
    <col min="11" max="11" width="19.9140625" customWidth="1"/>
    <col min="12" max="12" width="18" customWidth="1"/>
    <col min="13" max="14" width="13" customWidth="1"/>
    <col min="15" max="15" width="4" customWidth="1"/>
  </cols>
  <sheetData>
    <row r="1" spans="1:18" s="2" customFormat="1" ht="32.15" customHeight="1">
      <c r="A1" s="35"/>
      <c r="B1" s="36"/>
      <c r="C1" s="37"/>
      <c r="D1" s="136" t="s">
        <v>0</v>
      </c>
      <c r="E1" s="137"/>
      <c r="F1" s="137"/>
      <c r="G1" s="137"/>
      <c r="H1" s="38"/>
      <c r="I1" s="38"/>
      <c r="J1" s="38"/>
      <c r="K1" s="38"/>
      <c r="L1" s="129" t="s">
        <v>131</v>
      </c>
      <c r="M1" s="130"/>
      <c r="N1" s="131"/>
    </row>
    <row r="2" spans="1:18" s="2" customFormat="1" ht="32.15" customHeight="1">
      <c r="A2" s="39"/>
      <c r="B2" s="40"/>
      <c r="C2" s="41"/>
      <c r="D2" s="138"/>
      <c r="E2" s="138"/>
      <c r="F2" s="138"/>
      <c r="G2" s="138"/>
      <c r="H2" s="41"/>
      <c r="I2" s="41"/>
      <c r="J2" s="41"/>
      <c r="K2" s="41"/>
      <c r="L2" s="132"/>
      <c r="M2" s="132"/>
      <c r="N2" s="133"/>
    </row>
    <row r="3" spans="1:18" s="2" customFormat="1" ht="32.15" customHeight="1">
      <c r="A3" s="39"/>
      <c r="B3" s="40"/>
      <c r="C3" s="42"/>
      <c r="D3" s="138"/>
      <c r="E3" s="138"/>
      <c r="F3" s="138"/>
      <c r="G3" s="138"/>
      <c r="H3" s="41"/>
      <c r="I3" s="41"/>
      <c r="J3" s="41"/>
      <c r="K3" s="41"/>
      <c r="L3" s="132"/>
      <c r="M3" s="132"/>
      <c r="N3" s="133"/>
    </row>
    <row r="4" spans="1:18" s="2" customFormat="1" ht="32.15" customHeight="1">
      <c r="A4" s="39"/>
      <c r="B4" s="40"/>
      <c r="C4" s="42"/>
      <c r="D4" s="138"/>
      <c r="E4" s="138"/>
      <c r="F4" s="138"/>
      <c r="G4" s="138"/>
      <c r="H4" s="41"/>
      <c r="I4" s="41"/>
      <c r="J4" s="41"/>
      <c r="K4" s="41"/>
      <c r="L4" s="132"/>
      <c r="M4" s="132"/>
      <c r="N4" s="133"/>
    </row>
    <row r="5" spans="1:18" s="41" customFormat="1" ht="32.15" customHeight="1" thickBot="1">
      <c r="A5" s="153"/>
      <c r="B5" s="154"/>
      <c r="C5" s="154"/>
      <c r="D5" s="139"/>
      <c r="E5" s="139"/>
      <c r="F5" s="139"/>
      <c r="G5" s="139"/>
      <c r="H5" s="43"/>
      <c r="I5" s="43"/>
      <c r="J5" s="43"/>
      <c r="K5" s="43"/>
      <c r="L5" s="134"/>
      <c r="M5" s="134"/>
      <c r="N5" s="135"/>
    </row>
    <row r="6" spans="1:18" s="2" customFormat="1" ht="27.9" customHeight="1">
      <c r="A6" s="140" t="s">
        <v>1</v>
      </c>
      <c r="B6" s="141"/>
      <c r="C6" s="142"/>
      <c r="D6" s="142"/>
      <c r="E6" s="142"/>
      <c r="F6" s="142"/>
      <c r="G6" s="143"/>
      <c r="H6" s="144" t="s">
        <v>123</v>
      </c>
      <c r="I6" s="145"/>
      <c r="J6" s="145"/>
      <c r="K6" s="145"/>
      <c r="L6" s="145"/>
      <c r="M6" s="145"/>
      <c r="N6" s="146"/>
    </row>
    <row r="7" spans="1:18" s="2" customFormat="1" ht="27.9" customHeight="1">
      <c r="A7" s="99" t="s">
        <v>2</v>
      </c>
      <c r="B7" s="100"/>
      <c r="C7" s="155" t="s">
        <v>139</v>
      </c>
      <c r="D7" s="155"/>
      <c r="E7" s="155"/>
      <c r="F7" s="155"/>
      <c r="G7" s="156"/>
      <c r="H7" s="147"/>
      <c r="I7" s="148"/>
      <c r="J7" s="148"/>
      <c r="K7" s="148"/>
      <c r="L7" s="148"/>
      <c r="M7" s="148"/>
      <c r="N7" s="149"/>
    </row>
    <row r="8" spans="1:18" s="2" customFormat="1" ht="27.9" customHeight="1">
      <c r="A8" s="99" t="s">
        <v>3</v>
      </c>
      <c r="B8" s="100"/>
      <c r="C8" s="101"/>
      <c r="D8" s="101"/>
      <c r="E8" s="101"/>
      <c r="F8" s="101"/>
      <c r="G8" s="102"/>
      <c r="H8" s="147"/>
      <c r="I8" s="148"/>
      <c r="J8" s="148"/>
      <c r="K8" s="148"/>
      <c r="L8" s="148"/>
      <c r="M8" s="148"/>
      <c r="N8" s="149"/>
    </row>
    <row r="9" spans="1:18" s="2" customFormat="1" ht="27.9" customHeight="1">
      <c r="A9" s="99" t="s">
        <v>4</v>
      </c>
      <c r="B9" s="100"/>
      <c r="C9" s="101"/>
      <c r="D9" s="101"/>
      <c r="E9" s="101"/>
      <c r="F9" s="101"/>
      <c r="G9" s="102"/>
      <c r="H9" s="147"/>
      <c r="I9" s="148"/>
      <c r="J9" s="148"/>
      <c r="K9" s="148"/>
      <c r="L9" s="148"/>
      <c r="M9" s="148"/>
      <c r="N9" s="149"/>
    </row>
    <row r="10" spans="1:18" s="2" customFormat="1" ht="27.9" customHeight="1" thickBot="1">
      <c r="A10" s="99"/>
      <c r="B10" s="100"/>
      <c r="C10" s="101"/>
      <c r="D10" s="101"/>
      <c r="E10" s="101"/>
      <c r="F10" s="101"/>
      <c r="G10" s="102"/>
      <c r="H10" s="150"/>
      <c r="I10" s="151"/>
      <c r="J10" s="151"/>
      <c r="K10" s="151"/>
      <c r="L10" s="151"/>
      <c r="M10" s="151"/>
      <c r="N10" s="152"/>
      <c r="O10" s="1"/>
      <c r="P10" s="1"/>
      <c r="Q10" s="1"/>
      <c r="R10" s="1"/>
    </row>
    <row r="11" spans="1:18" s="2" customFormat="1" ht="27.9" customHeight="1">
      <c r="A11" s="99" t="s">
        <v>5</v>
      </c>
      <c r="B11" s="100"/>
      <c r="C11" s="101"/>
      <c r="D11" s="101"/>
      <c r="E11" s="101"/>
      <c r="F11" s="101"/>
      <c r="G11" s="102"/>
      <c r="H11" s="126" t="s">
        <v>6</v>
      </c>
      <c r="I11" s="127"/>
      <c r="J11" s="127"/>
      <c r="K11" s="128"/>
      <c r="L11" s="57">
        <f>+A21+A28+A33+A39+A49+A54+A59+A64+A70+F24+F29+F35+F42+F50+F55+F60+F70+K24+K32+K37+K45+K50+K58+K63</f>
        <v>0</v>
      </c>
      <c r="M11" s="55">
        <f>+B21+B28+B33+B39+B49+B54+B59+B64+B70+G24+G29+G35+G42+G50+G55+G60+G67+L24+L32+L37+L45+L50+L58+L63</f>
        <v>0</v>
      </c>
      <c r="N11" s="54">
        <f>+C21+C28+C33+C39+C49+C54+C59+C64+C70+H24+H29+H35+H42+H50+H55+H60+H67+M24+M32+M37+M45+M50+M58+M63</f>
        <v>0</v>
      </c>
      <c r="O11" s="1"/>
      <c r="P11" s="1"/>
      <c r="Q11" s="1"/>
      <c r="R11" s="1"/>
    </row>
    <row r="12" spans="1:18" s="2" customFormat="1" ht="27.9" customHeight="1" thickBot="1">
      <c r="A12" s="99" t="s">
        <v>7</v>
      </c>
      <c r="B12" s="100"/>
      <c r="C12" s="116"/>
      <c r="D12" s="101"/>
      <c r="E12" s="101"/>
      <c r="F12" s="101"/>
      <c r="G12" s="102"/>
      <c r="H12" s="103" t="s">
        <v>8</v>
      </c>
      <c r="I12" s="104"/>
      <c r="J12" s="104"/>
      <c r="K12" s="105"/>
      <c r="L12" s="97">
        <f>M11</f>
        <v>0</v>
      </c>
      <c r="M12" s="97"/>
      <c r="N12" s="98"/>
      <c r="O12" s="1"/>
      <c r="P12" s="1"/>
      <c r="Q12" s="1"/>
      <c r="R12" s="1"/>
    </row>
    <row r="13" spans="1:18" s="2" customFormat="1" ht="27.9" customHeight="1" thickBot="1">
      <c r="A13" s="99" t="s">
        <v>9</v>
      </c>
      <c r="B13" s="100"/>
      <c r="C13" s="101"/>
      <c r="D13" s="101"/>
      <c r="E13" s="101"/>
      <c r="F13" s="101"/>
      <c r="G13" s="102"/>
      <c r="H13" s="103" t="s">
        <v>10</v>
      </c>
      <c r="I13" s="104"/>
      <c r="J13" s="104"/>
      <c r="K13" s="105"/>
      <c r="L13" s="106"/>
      <c r="M13" s="107"/>
      <c r="N13" s="108"/>
      <c r="O13" s="1"/>
      <c r="P13" s="1"/>
      <c r="Q13" s="1"/>
      <c r="R13" s="1"/>
    </row>
    <row r="14" spans="1:18" s="2" customFormat="1" ht="27.9" customHeight="1" thickBot="1">
      <c r="A14" s="112" t="s">
        <v>11</v>
      </c>
      <c r="B14" s="113"/>
      <c r="C14" s="114"/>
      <c r="D14" s="114"/>
      <c r="E14" s="114"/>
      <c r="F14" s="114"/>
      <c r="G14" s="115"/>
      <c r="H14" s="109" t="s">
        <v>12</v>
      </c>
      <c r="I14" s="110"/>
      <c r="J14" s="110"/>
      <c r="K14" s="111"/>
      <c r="L14" s="89"/>
      <c r="M14" s="89"/>
      <c r="N14" s="90"/>
    </row>
    <row r="15" spans="1:18" s="2" customFormat="1">
      <c r="A15" s="91" t="s">
        <v>124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8" s="2" customFormat="1" ht="54" customHeight="1" thickBo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21.9" customHeight="1">
      <c r="A17" s="117" t="s">
        <v>26</v>
      </c>
      <c r="B17" s="88"/>
      <c r="C17" s="20" t="s">
        <v>14</v>
      </c>
      <c r="D17" s="20" t="s">
        <v>15</v>
      </c>
      <c r="E17" s="21"/>
      <c r="F17" s="118" t="s">
        <v>80</v>
      </c>
      <c r="G17" s="119"/>
      <c r="H17" s="12" t="s">
        <v>14</v>
      </c>
      <c r="I17" s="12" t="s">
        <v>15</v>
      </c>
      <c r="J17" s="21"/>
      <c r="K17" s="88" t="s">
        <v>81</v>
      </c>
      <c r="L17" s="88"/>
      <c r="M17" s="20" t="s">
        <v>14</v>
      </c>
      <c r="N17" s="22" t="s">
        <v>15</v>
      </c>
    </row>
    <row r="18" spans="1:14" ht="21.9" customHeight="1">
      <c r="A18" s="87"/>
      <c r="B18" s="78"/>
      <c r="C18" s="13">
        <v>156.08695652173915</v>
      </c>
      <c r="D18" s="13">
        <v>359</v>
      </c>
      <c r="F18" s="120"/>
      <c r="G18" s="121"/>
      <c r="H18" s="13">
        <v>156.08695652173913</v>
      </c>
      <c r="I18" s="13">
        <v>359</v>
      </c>
      <c r="K18" s="78"/>
      <c r="L18" s="78"/>
      <c r="M18" s="13">
        <f>N18/2/115*100</f>
        <v>195.21739130434784</v>
      </c>
      <c r="N18" s="23">
        <v>449</v>
      </c>
    </row>
    <row r="19" spans="1:14" ht="21.9" customHeight="1">
      <c r="A19" s="46" t="s">
        <v>16</v>
      </c>
      <c r="B19" s="44" t="s">
        <v>17</v>
      </c>
      <c r="C19" s="44" t="s">
        <v>18</v>
      </c>
      <c r="D19" s="44" t="s">
        <v>19</v>
      </c>
      <c r="F19" s="44" t="s">
        <v>16</v>
      </c>
      <c r="G19" s="44" t="s">
        <v>17</v>
      </c>
      <c r="H19" s="44" t="s">
        <v>18</v>
      </c>
      <c r="I19" s="44" t="s">
        <v>19</v>
      </c>
      <c r="K19" s="44" t="s">
        <v>16</v>
      </c>
      <c r="L19" s="44" t="s">
        <v>17</v>
      </c>
      <c r="M19" s="44" t="s">
        <v>18</v>
      </c>
      <c r="N19" s="45" t="s">
        <v>19</v>
      </c>
    </row>
    <row r="20" spans="1:14" ht="21.9" customHeight="1">
      <c r="A20" s="7" t="s">
        <v>107</v>
      </c>
      <c r="B20" s="15" t="s">
        <v>86</v>
      </c>
      <c r="C20" s="15" t="s">
        <v>21</v>
      </c>
      <c r="D20" s="16"/>
      <c r="F20" s="14" t="s">
        <v>45</v>
      </c>
      <c r="G20" s="15" t="s">
        <v>46</v>
      </c>
      <c r="H20" s="15" t="s">
        <v>36</v>
      </c>
      <c r="I20" s="56"/>
      <c r="K20" s="14" t="s">
        <v>52</v>
      </c>
      <c r="L20" s="15" t="s">
        <v>53</v>
      </c>
      <c r="M20" s="15" t="s">
        <v>36</v>
      </c>
      <c r="N20" s="58"/>
    </row>
    <row r="21" spans="1:14" ht="21.9" customHeight="1">
      <c r="A21" s="25">
        <f>+D20</f>
        <v>0</v>
      </c>
      <c r="B21" s="5">
        <f>+A21*C18</f>
        <v>0</v>
      </c>
      <c r="C21" s="5">
        <f>+A21*D18</f>
        <v>0</v>
      </c>
      <c r="D21" s="5">
        <f>+C21/1.15-B21</f>
        <v>0</v>
      </c>
      <c r="F21" s="14" t="s">
        <v>47</v>
      </c>
      <c r="G21" s="15" t="s">
        <v>46</v>
      </c>
      <c r="H21" s="15" t="s">
        <v>38</v>
      </c>
      <c r="I21" s="16"/>
      <c r="K21" s="14" t="s">
        <v>55</v>
      </c>
      <c r="L21" s="15" t="s">
        <v>53</v>
      </c>
      <c r="M21" s="15" t="s">
        <v>38</v>
      </c>
      <c r="N21" s="58"/>
    </row>
    <row r="22" spans="1:14" ht="21.9" customHeight="1">
      <c r="A22" s="87" t="s">
        <v>13</v>
      </c>
      <c r="B22" s="78"/>
      <c r="C22" s="12" t="s">
        <v>14</v>
      </c>
      <c r="D22" s="12" t="s">
        <v>15</v>
      </c>
      <c r="F22" s="14" t="s">
        <v>49</v>
      </c>
      <c r="G22" s="15" t="s">
        <v>50</v>
      </c>
      <c r="H22" s="15" t="s">
        <v>36</v>
      </c>
      <c r="I22" s="16"/>
      <c r="K22" s="14" t="s">
        <v>57</v>
      </c>
      <c r="L22" s="15" t="s">
        <v>20</v>
      </c>
      <c r="M22" s="15" t="s">
        <v>36</v>
      </c>
      <c r="N22" s="29"/>
    </row>
    <row r="23" spans="1:14" ht="21.9" customHeight="1">
      <c r="A23" s="87"/>
      <c r="B23" s="78"/>
      <c r="C23" s="13">
        <v>164.78</v>
      </c>
      <c r="D23" s="13">
        <v>379</v>
      </c>
      <c r="F23" s="14" t="s">
        <v>51</v>
      </c>
      <c r="G23" s="15" t="s">
        <v>50</v>
      </c>
      <c r="H23" s="15" t="s">
        <v>38</v>
      </c>
      <c r="I23" s="16"/>
      <c r="K23" s="14" t="s">
        <v>58</v>
      </c>
      <c r="L23" s="15" t="s">
        <v>20</v>
      </c>
      <c r="M23" s="15" t="s">
        <v>38</v>
      </c>
      <c r="N23" s="29"/>
    </row>
    <row r="24" spans="1:14" ht="21.9" customHeight="1">
      <c r="A24" s="46" t="s">
        <v>16</v>
      </c>
      <c r="B24" s="44" t="s">
        <v>17</v>
      </c>
      <c r="C24" s="44" t="s">
        <v>18</v>
      </c>
      <c r="D24" s="44" t="s">
        <v>19</v>
      </c>
      <c r="F24" s="4">
        <f>SUM(I20:I23)</f>
        <v>0</v>
      </c>
      <c r="G24" s="5">
        <f>+F24*H18</f>
        <v>0</v>
      </c>
      <c r="H24" s="5">
        <f>+F24*I18</f>
        <v>0</v>
      </c>
      <c r="I24" s="5">
        <f t="shared" ref="I24" si="0">+H24/1.15-G24</f>
        <v>0</v>
      </c>
      <c r="K24" s="9">
        <f>SUM(N20:N23)</f>
        <v>0</v>
      </c>
      <c r="L24" s="3">
        <f>+K24*M18</f>
        <v>0</v>
      </c>
      <c r="M24" s="3">
        <f>+K24*N18</f>
        <v>0</v>
      </c>
      <c r="N24" s="26">
        <f>+M24/1.15-L24</f>
        <v>0</v>
      </c>
    </row>
    <row r="25" spans="1:14" ht="21.9" customHeight="1">
      <c r="A25" s="7" t="s">
        <v>108</v>
      </c>
      <c r="B25" s="15" t="s">
        <v>84</v>
      </c>
      <c r="C25" s="15" t="s">
        <v>21</v>
      </c>
      <c r="D25" s="16"/>
      <c r="F25" s="78" t="s">
        <v>39</v>
      </c>
      <c r="G25" s="78"/>
      <c r="H25" s="12" t="s">
        <v>14</v>
      </c>
      <c r="I25" s="12" t="s">
        <v>15</v>
      </c>
      <c r="K25" s="78" t="s">
        <v>83</v>
      </c>
      <c r="L25" s="78"/>
      <c r="M25" s="12" t="s">
        <v>14</v>
      </c>
      <c r="N25" s="27" t="s">
        <v>15</v>
      </c>
    </row>
    <row r="26" spans="1:14" ht="21.9" customHeight="1">
      <c r="A26" s="7" t="s">
        <v>109</v>
      </c>
      <c r="B26" s="15" t="s">
        <v>22</v>
      </c>
      <c r="C26" s="15" t="s">
        <v>21</v>
      </c>
      <c r="D26" s="16"/>
      <c r="F26" s="78"/>
      <c r="G26" s="78"/>
      <c r="H26" s="13">
        <v>195.22</v>
      </c>
      <c r="I26" s="13">
        <v>449</v>
      </c>
      <c r="K26" s="78"/>
      <c r="L26" s="78"/>
      <c r="M26" s="13">
        <v>173.48</v>
      </c>
      <c r="N26" s="23">
        <v>399</v>
      </c>
    </row>
    <row r="27" spans="1:14" ht="21.9" customHeight="1">
      <c r="A27" s="7" t="s">
        <v>110</v>
      </c>
      <c r="B27" s="15" t="s">
        <v>24</v>
      </c>
      <c r="C27" s="15" t="s">
        <v>21</v>
      </c>
      <c r="D27" s="16"/>
      <c r="F27" s="44" t="s">
        <v>16</v>
      </c>
      <c r="G27" s="44" t="s">
        <v>17</v>
      </c>
      <c r="H27" s="44" t="s">
        <v>18</v>
      </c>
      <c r="I27" s="44" t="s">
        <v>19</v>
      </c>
      <c r="K27" s="44" t="s">
        <v>16</v>
      </c>
      <c r="L27" s="44" t="s">
        <v>17</v>
      </c>
      <c r="M27" s="44" t="s">
        <v>18</v>
      </c>
      <c r="N27" s="45" t="s">
        <v>19</v>
      </c>
    </row>
    <row r="28" spans="1:14" ht="21.9" customHeight="1">
      <c r="A28" s="6">
        <f>SUM(D25:D27)</f>
        <v>0</v>
      </c>
      <c r="B28" s="3">
        <f>+A28*C23</f>
        <v>0</v>
      </c>
      <c r="C28" s="3">
        <f>+A28*D23</f>
        <v>0</v>
      </c>
      <c r="D28" s="3">
        <v>1</v>
      </c>
      <c r="F28" s="14" t="s">
        <v>43</v>
      </c>
      <c r="G28" s="15" t="s">
        <v>44</v>
      </c>
      <c r="H28" s="15" t="s">
        <v>36</v>
      </c>
      <c r="I28" s="16"/>
      <c r="K28" s="14" t="s">
        <v>70</v>
      </c>
      <c r="L28" s="15" t="s">
        <v>53</v>
      </c>
      <c r="M28" s="15" t="s">
        <v>36</v>
      </c>
      <c r="N28" s="58"/>
    </row>
    <row r="29" spans="1:14" ht="21.9" customHeight="1">
      <c r="A29" s="87" t="s">
        <v>73</v>
      </c>
      <c r="B29" s="78"/>
      <c r="C29" s="12" t="s">
        <v>14</v>
      </c>
      <c r="D29" s="12" t="s">
        <v>15</v>
      </c>
      <c r="F29" s="4">
        <f>+I28</f>
        <v>0</v>
      </c>
      <c r="G29" s="5">
        <f>+F29*H26</f>
        <v>0</v>
      </c>
      <c r="H29" s="5">
        <f>+F29*I26</f>
        <v>0</v>
      </c>
      <c r="I29" s="5">
        <f t="shared" ref="I29" si="1">+H29/1.15-G29</f>
        <v>0</v>
      </c>
      <c r="K29" s="14" t="s">
        <v>71</v>
      </c>
      <c r="L29" s="15" t="s">
        <v>53</v>
      </c>
      <c r="M29" s="15" t="s">
        <v>38</v>
      </c>
      <c r="N29" s="24"/>
    </row>
    <row r="30" spans="1:14" ht="21.9" customHeight="1">
      <c r="A30" s="87"/>
      <c r="B30" s="78"/>
      <c r="C30" s="13">
        <v>156.09</v>
      </c>
      <c r="D30" s="13">
        <v>359</v>
      </c>
      <c r="F30" s="122" t="s">
        <v>132</v>
      </c>
      <c r="G30" s="123"/>
      <c r="H30" s="12" t="s">
        <v>14</v>
      </c>
      <c r="I30" s="12" t="s">
        <v>15</v>
      </c>
      <c r="K30" s="14" t="s">
        <v>74</v>
      </c>
      <c r="L30" s="15" t="s">
        <v>68</v>
      </c>
      <c r="M30" s="15" t="s">
        <v>36</v>
      </c>
      <c r="N30" s="58"/>
    </row>
    <row r="31" spans="1:14" ht="21.9" customHeight="1">
      <c r="A31" s="46" t="s">
        <v>16</v>
      </c>
      <c r="B31" s="44" t="s">
        <v>17</v>
      </c>
      <c r="C31" s="44" t="s">
        <v>18</v>
      </c>
      <c r="D31" s="44" t="s">
        <v>19</v>
      </c>
      <c r="F31" s="124"/>
      <c r="G31" s="125"/>
      <c r="H31" s="13">
        <v>164.78</v>
      </c>
      <c r="I31" s="13">
        <v>379</v>
      </c>
      <c r="K31" s="14" t="s">
        <v>75</v>
      </c>
      <c r="L31" s="15" t="s">
        <v>68</v>
      </c>
      <c r="M31" s="15" t="s">
        <v>38</v>
      </c>
      <c r="N31" s="58"/>
    </row>
    <row r="32" spans="1:14" ht="21.9" customHeight="1">
      <c r="A32" s="7" t="s">
        <v>72</v>
      </c>
      <c r="B32" s="15" t="s">
        <v>66</v>
      </c>
      <c r="C32" s="15" t="s">
        <v>36</v>
      </c>
      <c r="D32" s="56"/>
      <c r="F32" s="44" t="s">
        <v>16</v>
      </c>
      <c r="G32" s="44" t="s">
        <v>17</v>
      </c>
      <c r="H32" s="44" t="s">
        <v>18</v>
      </c>
      <c r="I32" s="44" t="s">
        <v>19</v>
      </c>
      <c r="K32" s="9">
        <f>SUM(N28:N31)</f>
        <v>0</v>
      </c>
      <c r="L32" s="3">
        <f>+K32*M26</f>
        <v>0</v>
      </c>
      <c r="M32" s="3">
        <f>+K32*N26</f>
        <v>0</v>
      </c>
      <c r="N32" s="26">
        <f>+K32/1.15-L32</f>
        <v>0</v>
      </c>
    </row>
    <row r="33" spans="1:14" ht="21.9" customHeight="1">
      <c r="A33" s="6">
        <f>+D32</f>
        <v>0</v>
      </c>
      <c r="B33" s="3">
        <f>+A33*C30</f>
        <v>0</v>
      </c>
      <c r="C33" s="3">
        <f>+A33*D30</f>
        <v>0</v>
      </c>
      <c r="D33" s="3">
        <f>+A33/1.15-B33</f>
        <v>0</v>
      </c>
      <c r="F33" s="14" t="s">
        <v>134</v>
      </c>
      <c r="G33" s="15" t="s">
        <v>128</v>
      </c>
      <c r="H33" s="15" t="s">
        <v>136</v>
      </c>
      <c r="I33" s="16"/>
      <c r="K33" s="78" t="s">
        <v>32</v>
      </c>
      <c r="L33" s="78"/>
      <c r="M33" s="12" t="s">
        <v>14</v>
      </c>
      <c r="N33" s="27" t="s">
        <v>15</v>
      </c>
    </row>
    <row r="34" spans="1:14" ht="21.9" customHeight="1">
      <c r="A34" s="87" t="s">
        <v>76</v>
      </c>
      <c r="B34" s="78"/>
      <c r="C34" s="12" t="s">
        <v>14</v>
      </c>
      <c r="D34" s="12" t="s">
        <v>15</v>
      </c>
      <c r="F34" s="14" t="s">
        <v>135</v>
      </c>
      <c r="G34" s="15" t="s">
        <v>133</v>
      </c>
      <c r="H34" s="15" t="s">
        <v>136</v>
      </c>
      <c r="I34" s="16"/>
      <c r="K34" s="78"/>
      <c r="L34" s="78"/>
      <c r="M34" s="13">
        <v>173.48</v>
      </c>
      <c r="N34" s="23">
        <v>399</v>
      </c>
    </row>
    <row r="35" spans="1:14" ht="21.9" customHeight="1">
      <c r="A35" s="87"/>
      <c r="B35" s="78"/>
      <c r="C35" s="13">
        <v>156.09</v>
      </c>
      <c r="D35" s="13">
        <v>359</v>
      </c>
      <c r="F35" s="4">
        <f>SUM(I33:I34)</f>
        <v>0</v>
      </c>
      <c r="G35" s="5">
        <f>+F35*H31</f>
        <v>0</v>
      </c>
      <c r="H35" s="5">
        <f>+F35*I31</f>
        <v>0</v>
      </c>
      <c r="I35" s="5">
        <f>+H35/1.15-G35</f>
        <v>0</v>
      </c>
      <c r="K35" s="44" t="s">
        <v>16</v>
      </c>
      <c r="L35" s="44" t="s">
        <v>17</v>
      </c>
      <c r="M35" s="44" t="s">
        <v>18</v>
      </c>
      <c r="N35" s="45" t="s">
        <v>19</v>
      </c>
    </row>
    <row r="36" spans="1:14" ht="21.9" customHeight="1">
      <c r="A36" s="46" t="s">
        <v>16</v>
      </c>
      <c r="B36" s="44" t="s">
        <v>17</v>
      </c>
      <c r="C36" s="44" t="s">
        <v>18</v>
      </c>
      <c r="D36" s="44" t="s">
        <v>19</v>
      </c>
      <c r="F36" s="78" t="s">
        <v>61</v>
      </c>
      <c r="G36" s="78"/>
      <c r="H36" s="12" t="s">
        <v>14</v>
      </c>
      <c r="I36" s="12" t="s">
        <v>15</v>
      </c>
      <c r="K36" s="14" t="s">
        <v>95</v>
      </c>
      <c r="L36" s="17" t="s">
        <v>53</v>
      </c>
      <c r="M36" s="15" t="s">
        <v>21</v>
      </c>
      <c r="N36" s="24"/>
    </row>
    <row r="37" spans="1:14" ht="21.9" customHeight="1">
      <c r="A37" s="7" t="s">
        <v>111</v>
      </c>
      <c r="B37" s="15" t="s">
        <v>130</v>
      </c>
      <c r="C37" s="15" t="s">
        <v>21</v>
      </c>
      <c r="D37" s="16"/>
      <c r="F37" s="78"/>
      <c r="G37" s="78"/>
      <c r="H37" s="13">
        <v>195.22</v>
      </c>
      <c r="I37" s="13">
        <v>449</v>
      </c>
      <c r="K37" s="4">
        <f>N36</f>
        <v>0</v>
      </c>
      <c r="L37" s="5">
        <f>+K37*M34</f>
        <v>0</v>
      </c>
      <c r="M37" s="5">
        <f>+K37*N34</f>
        <v>0</v>
      </c>
      <c r="N37" s="8">
        <f>+M37/1.15-L37</f>
        <v>0</v>
      </c>
    </row>
    <row r="38" spans="1:14" ht="21.9" customHeight="1">
      <c r="A38" s="7" t="s">
        <v>112</v>
      </c>
      <c r="B38" s="15" t="s">
        <v>130</v>
      </c>
      <c r="C38" s="15" t="s">
        <v>23</v>
      </c>
      <c r="D38" s="16"/>
      <c r="F38" s="44" t="s">
        <v>16</v>
      </c>
      <c r="G38" s="44" t="s">
        <v>17</v>
      </c>
      <c r="H38" s="44" t="s">
        <v>18</v>
      </c>
      <c r="I38" s="44" t="s">
        <v>19</v>
      </c>
      <c r="K38" s="78" t="s">
        <v>82</v>
      </c>
      <c r="L38" s="78"/>
      <c r="M38" s="12" t="s">
        <v>14</v>
      </c>
      <c r="N38" s="27" t="s">
        <v>15</v>
      </c>
    </row>
    <row r="39" spans="1:14" ht="21.9" customHeight="1">
      <c r="A39" s="28">
        <f>SUM(D37:D38)</f>
        <v>0</v>
      </c>
      <c r="B39" s="10">
        <f>+A39*C35</f>
        <v>0</v>
      </c>
      <c r="C39" s="10">
        <f>+A39*D35</f>
        <v>0</v>
      </c>
      <c r="D39" s="11">
        <f>+C39/1.15-B39</f>
        <v>0</v>
      </c>
      <c r="F39" s="14" t="s">
        <v>88</v>
      </c>
      <c r="G39" s="15" t="s">
        <v>86</v>
      </c>
      <c r="H39" s="15" t="s">
        <v>36</v>
      </c>
      <c r="I39" s="16"/>
      <c r="K39" s="78"/>
      <c r="L39" s="78"/>
      <c r="M39" s="13">
        <v>195.21739130434784</v>
      </c>
      <c r="N39" s="23">
        <v>449</v>
      </c>
    </row>
    <row r="40" spans="1:14" ht="21.9" customHeight="1">
      <c r="A40" s="87" t="s">
        <v>79</v>
      </c>
      <c r="B40" s="78"/>
      <c r="C40" s="12" t="s">
        <v>14</v>
      </c>
      <c r="D40" s="12" t="s">
        <v>15</v>
      </c>
      <c r="F40" s="14" t="s">
        <v>87</v>
      </c>
      <c r="G40" s="15" t="s">
        <v>138</v>
      </c>
      <c r="H40" s="15" t="s">
        <v>36</v>
      </c>
      <c r="I40" s="16"/>
      <c r="K40" s="44" t="s">
        <v>16</v>
      </c>
      <c r="L40" s="44" t="s">
        <v>17</v>
      </c>
      <c r="M40" s="44" t="s">
        <v>18</v>
      </c>
      <c r="N40" s="45" t="s">
        <v>19</v>
      </c>
    </row>
    <row r="41" spans="1:14" ht="21.9" customHeight="1">
      <c r="A41" s="87"/>
      <c r="B41" s="78"/>
      <c r="C41" s="13">
        <v>216.96</v>
      </c>
      <c r="D41" s="13">
        <v>499</v>
      </c>
      <c r="F41" s="14" t="s">
        <v>65</v>
      </c>
      <c r="G41" s="15" t="s">
        <v>66</v>
      </c>
      <c r="H41" s="15" t="s">
        <v>36</v>
      </c>
      <c r="I41" s="16"/>
      <c r="K41" s="14" t="s">
        <v>62</v>
      </c>
      <c r="L41" s="15" t="s">
        <v>63</v>
      </c>
      <c r="M41" s="15" t="s">
        <v>36</v>
      </c>
      <c r="N41" s="29"/>
    </row>
    <row r="42" spans="1:14" ht="21.9" customHeight="1">
      <c r="A42" s="46" t="s">
        <v>16</v>
      </c>
      <c r="B42" s="44" t="s">
        <v>17</v>
      </c>
      <c r="C42" s="44" t="s">
        <v>18</v>
      </c>
      <c r="D42" s="44" t="s">
        <v>19</v>
      </c>
      <c r="F42" s="9">
        <f>SUM(I39:I41)</f>
        <v>0</v>
      </c>
      <c r="G42" s="3">
        <f>+F42*H37</f>
        <v>0</v>
      </c>
      <c r="H42" s="3">
        <f t="shared" ref="H42:I42" si="2">+G42*I37</f>
        <v>0</v>
      </c>
      <c r="I42" s="3">
        <f t="shared" si="2"/>
        <v>0</v>
      </c>
      <c r="K42" s="14" t="s">
        <v>64</v>
      </c>
      <c r="L42" s="15" t="s">
        <v>63</v>
      </c>
      <c r="M42" s="15" t="s">
        <v>38</v>
      </c>
      <c r="N42" s="24"/>
    </row>
    <row r="43" spans="1:14" ht="21.9" customHeight="1">
      <c r="A43" s="7" t="s">
        <v>40</v>
      </c>
      <c r="B43" s="15" t="s">
        <v>41</v>
      </c>
      <c r="C43" s="15" t="s">
        <v>36</v>
      </c>
      <c r="D43" s="56"/>
      <c r="F43" s="78" t="s">
        <v>77</v>
      </c>
      <c r="G43" s="78"/>
      <c r="H43" s="12" t="s">
        <v>14</v>
      </c>
      <c r="I43" s="12" t="s">
        <v>15</v>
      </c>
      <c r="K43" s="14" t="s">
        <v>67</v>
      </c>
      <c r="L43" s="15" t="s">
        <v>68</v>
      </c>
      <c r="M43" s="15" t="s">
        <v>36</v>
      </c>
      <c r="N43" s="58"/>
    </row>
    <row r="44" spans="1:14" ht="21.9" customHeight="1">
      <c r="A44" s="7" t="s">
        <v>42</v>
      </c>
      <c r="B44" s="15" t="s">
        <v>41</v>
      </c>
      <c r="C44" s="15" t="s">
        <v>38</v>
      </c>
      <c r="D44" s="56"/>
      <c r="F44" s="78"/>
      <c r="G44" s="78"/>
      <c r="H44" s="13">
        <v>164.78</v>
      </c>
      <c r="I44" s="13">
        <v>379</v>
      </c>
      <c r="K44" s="14" t="s">
        <v>69</v>
      </c>
      <c r="L44" s="15" t="s">
        <v>68</v>
      </c>
      <c r="M44" s="15" t="s">
        <v>38</v>
      </c>
      <c r="N44" s="24"/>
    </row>
    <row r="45" spans="1:14" ht="21.9" customHeight="1">
      <c r="A45" s="7" t="s">
        <v>114</v>
      </c>
      <c r="B45" s="15" t="s">
        <v>113</v>
      </c>
      <c r="C45" s="15" t="s">
        <v>36</v>
      </c>
      <c r="D45" s="16"/>
      <c r="F45" s="44" t="s">
        <v>16</v>
      </c>
      <c r="G45" s="44" t="s">
        <v>17</v>
      </c>
      <c r="H45" s="44" t="s">
        <v>18</v>
      </c>
      <c r="I45" s="44" t="s">
        <v>19</v>
      </c>
      <c r="K45" s="9">
        <f>SUM(N41:N44)</f>
        <v>0</v>
      </c>
      <c r="L45" s="5">
        <f>+K45*M39</f>
        <v>0</v>
      </c>
      <c r="M45" s="5">
        <f>+K45*L45</f>
        <v>0</v>
      </c>
      <c r="N45" s="5"/>
    </row>
    <row r="46" spans="1:14" ht="21.9" customHeight="1">
      <c r="A46" s="7" t="s">
        <v>115</v>
      </c>
      <c r="B46" s="15" t="s">
        <v>113</v>
      </c>
      <c r="C46" s="15" t="s">
        <v>38</v>
      </c>
      <c r="D46" s="16"/>
      <c r="F46" s="14" t="s">
        <v>98</v>
      </c>
      <c r="G46" s="15" t="s">
        <v>44</v>
      </c>
      <c r="H46" s="15" t="s">
        <v>21</v>
      </c>
      <c r="I46" s="16"/>
      <c r="K46" s="78" t="s">
        <v>28</v>
      </c>
      <c r="L46" s="78"/>
      <c r="M46" s="12" t="s">
        <v>14</v>
      </c>
      <c r="N46" s="27" t="s">
        <v>15</v>
      </c>
    </row>
    <row r="47" spans="1:14" ht="21.9" customHeight="1">
      <c r="A47" s="7" t="s">
        <v>116</v>
      </c>
      <c r="B47" s="15" t="s">
        <v>85</v>
      </c>
      <c r="C47" s="15" t="s">
        <v>36</v>
      </c>
      <c r="D47" s="16"/>
      <c r="F47" s="14" t="s">
        <v>99</v>
      </c>
      <c r="G47" s="15" t="s">
        <v>44</v>
      </c>
      <c r="H47" s="15" t="s">
        <v>23</v>
      </c>
      <c r="I47" s="16"/>
      <c r="K47" s="78"/>
      <c r="L47" s="78"/>
      <c r="M47" s="13">
        <v>173.48</v>
      </c>
      <c r="N47" s="23">
        <v>399</v>
      </c>
    </row>
    <row r="48" spans="1:14" ht="21.9" customHeight="1">
      <c r="A48" s="7" t="s">
        <v>117</v>
      </c>
      <c r="B48" s="15" t="s">
        <v>85</v>
      </c>
      <c r="C48" s="15" t="s">
        <v>38</v>
      </c>
      <c r="D48" s="16"/>
      <c r="F48" s="14" t="s">
        <v>100</v>
      </c>
      <c r="G48" s="15" t="s">
        <v>126</v>
      </c>
      <c r="H48" s="15" t="s">
        <v>21</v>
      </c>
      <c r="I48" s="16"/>
      <c r="K48" s="44" t="s">
        <v>16</v>
      </c>
      <c r="L48" s="44" t="s">
        <v>17</v>
      </c>
      <c r="M48" s="44" t="s">
        <v>18</v>
      </c>
      <c r="N48" s="45" t="s">
        <v>19</v>
      </c>
    </row>
    <row r="49" spans="1:14" ht="21.9" customHeight="1">
      <c r="A49" s="6">
        <f>SUM(D43:D48)</f>
        <v>0</v>
      </c>
      <c r="B49" s="3">
        <f>+A49*C41</f>
        <v>0</v>
      </c>
      <c r="C49" s="3">
        <f>+A49*D41</f>
        <v>0</v>
      </c>
      <c r="D49" s="3">
        <f>+C49/1.15-B49</f>
        <v>0</v>
      </c>
      <c r="F49" s="14" t="s">
        <v>101</v>
      </c>
      <c r="G49" s="15" t="s">
        <v>85</v>
      </c>
      <c r="H49" s="15" t="s">
        <v>23</v>
      </c>
      <c r="I49" s="16"/>
      <c r="K49" s="14" t="s">
        <v>94</v>
      </c>
      <c r="L49" s="15" t="s">
        <v>127</v>
      </c>
      <c r="M49" s="15" t="s">
        <v>21</v>
      </c>
      <c r="N49" s="58"/>
    </row>
    <row r="50" spans="1:14" ht="21.9" customHeight="1">
      <c r="A50" s="87" t="s">
        <v>29</v>
      </c>
      <c r="B50" s="78"/>
      <c r="C50" s="12" t="s">
        <v>14</v>
      </c>
      <c r="D50" s="12" t="s">
        <v>15</v>
      </c>
      <c r="F50" s="9">
        <f>SUM(I46:I49)</f>
        <v>0</v>
      </c>
      <c r="G50" s="3">
        <f>+F50*H44</f>
        <v>0</v>
      </c>
      <c r="H50" s="3">
        <f>+F50*I44</f>
        <v>0</v>
      </c>
      <c r="I50" s="3">
        <f>+H50/1.15</f>
        <v>0</v>
      </c>
      <c r="K50" s="4">
        <f>N49</f>
        <v>0</v>
      </c>
      <c r="L50" s="5">
        <f>+K50*M47</f>
        <v>0</v>
      </c>
      <c r="M50" s="5">
        <f>+K50*N47</f>
        <v>0</v>
      </c>
      <c r="N50" s="8">
        <f>+M50/1.15-L50</f>
        <v>0</v>
      </c>
    </row>
    <row r="51" spans="1:14" ht="21.9" customHeight="1">
      <c r="A51" s="87"/>
      <c r="B51" s="78"/>
      <c r="C51" s="13">
        <v>173.48</v>
      </c>
      <c r="D51" s="13">
        <v>399</v>
      </c>
      <c r="F51" s="78" t="s">
        <v>48</v>
      </c>
      <c r="G51" s="78"/>
      <c r="H51" s="12" t="s">
        <v>14</v>
      </c>
      <c r="I51" s="12" t="s">
        <v>15</v>
      </c>
      <c r="K51" s="85" t="s">
        <v>78</v>
      </c>
      <c r="L51" s="86"/>
      <c r="M51" s="12" t="s">
        <v>14</v>
      </c>
      <c r="N51" s="27" t="s">
        <v>15</v>
      </c>
    </row>
    <row r="52" spans="1:14" ht="21.9" customHeight="1">
      <c r="A52" s="46" t="s">
        <v>16</v>
      </c>
      <c r="B52" s="44" t="s">
        <v>17</v>
      </c>
      <c r="C52" s="44" t="s">
        <v>18</v>
      </c>
      <c r="D52" s="44" t="s">
        <v>19</v>
      </c>
      <c r="F52" s="78"/>
      <c r="G52" s="78"/>
      <c r="H52" s="13">
        <v>216.95652173913044</v>
      </c>
      <c r="I52" s="13">
        <v>499</v>
      </c>
      <c r="K52" s="86"/>
      <c r="L52" s="86"/>
      <c r="M52" s="13">
        <v>173.48</v>
      </c>
      <c r="N52" s="23">
        <v>399</v>
      </c>
    </row>
    <row r="53" spans="1:14" ht="21.9" customHeight="1">
      <c r="A53" s="7" t="s">
        <v>118</v>
      </c>
      <c r="B53" s="15" t="s">
        <v>53</v>
      </c>
      <c r="C53" s="15" t="s">
        <v>21</v>
      </c>
      <c r="D53" s="56"/>
      <c r="F53" s="44" t="s">
        <v>16</v>
      </c>
      <c r="G53" s="44" t="s">
        <v>17</v>
      </c>
      <c r="H53" s="44" t="s">
        <v>18</v>
      </c>
      <c r="I53" s="44" t="s">
        <v>19</v>
      </c>
      <c r="K53" s="44" t="s">
        <v>16</v>
      </c>
      <c r="L53" s="44" t="s">
        <v>17</v>
      </c>
      <c r="M53" s="44" t="s">
        <v>18</v>
      </c>
      <c r="N53" s="45" t="s">
        <v>19</v>
      </c>
    </row>
    <row r="54" spans="1:14" ht="21.9" customHeight="1">
      <c r="A54" s="25">
        <f>D53</f>
        <v>0</v>
      </c>
      <c r="B54" s="5">
        <f>+A54*C51</f>
        <v>0</v>
      </c>
      <c r="C54" s="5">
        <f>+A54*D51</f>
        <v>0</v>
      </c>
      <c r="D54" s="5">
        <f>+C54/1.15-B54</f>
        <v>0</v>
      </c>
      <c r="F54" s="14" t="s">
        <v>54</v>
      </c>
      <c r="G54" s="15" t="s">
        <v>44</v>
      </c>
      <c r="H54" s="15" t="s">
        <v>36</v>
      </c>
      <c r="I54" s="56"/>
      <c r="K54" s="14" t="s">
        <v>34</v>
      </c>
      <c r="L54" s="15" t="s">
        <v>35</v>
      </c>
      <c r="M54" s="15" t="s">
        <v>36</v>
      </c>
      <c r="N54" s="24"/>
    </row>
    <row r="55" spans="1:14" ht="21.9" customHeight="1">
      <c r="A55" s="87" t="s">
        <v>30</v>
      </c>
      <c r="B55" s="78"/>
      <c r="C55" s="12" t="s">
        <v>14</v>
      </c>
      <c r="D55" s="12" t="s">
        <v>15</v>
      </c>
      <c r="F55" s="4">
        <f>I54</f>
        <v>0</v>
      </c>
      <c r="G55" s="5">
        <f>+F55*H52</f>
        <v>0</v>
      </c>
      <c r="H55" s="5">
        <f>+F55*I52</f>
        <v>0</v>
      </c>
      <c r="I55" s="5">
        <f t="shared" ref="I55" si="3">+H55/1.15-G55</f>
        <v>0</v>
      </c>
      <c r="K55" s="14" t="s">
        <v>37</v>
      </c>
      <c r="L55" s="15" t="s">
        <v>35</v>
      </c>
      <c r="M55" s="15" t="s">
        <v>38</v>
      </c>
      <c r="N55" s="24"/>
    </row>
    <row r="56" spans="1:14" ht="21.9" customHeight="1">
      <c r="A56" s="87"/>
      <c r="B56" s="78"/>
      <c r="C56" s="13">
        <v>173.48</v>
      </c>
      <c r="D56" s="13">
        <v>399</v>
      </c>
      <c r="F56" s="78" t="s">
        <v>56</v>
      </c>
      <c r="G56" s="78"/>
      <c r="H56" s="12" t="s">
        <v>14</v>
      </c>
      <c r="I56" s="12" t="s">
        <v>15</v>
      </c>
      <c r="K56" s="14" t="s">
        <v>102</v>
      </c>
      <c r="L56" s="15" t="s">
        <v>89</v>
      </c>
      <c r="M56" s="15" t="s">
        <v>36</v>
      </c>
      <c r="N56" s="59"/>
    </row>
    <row r="57" spans="1:14" ht="21.9" customHeight="1">
      <c r="A57" s="46" t="s">
        <v>16</v>
      </c>
      <c r="B57" s="44" t="s">
        <v>17</v>
      </c>
      <c r="C57" s="44" t="s">
        <v>18</v>
      </c>
      <c r="D57" s="44" t="s">
        <v>19</v>
      </c>
      <c r="F57" s="78"/>
      <c r="G57" s="78"/>
      <c r="H57" s="13">
        <v>195.21739130434784</v>
      </c>
      <c r="I57" s="13">
        <v>449</v>
      </c>
      <c r="K57" s="14" t="s">
        <v>103</v>
      </c>
      <c r="L57" s="15" t="s">
        <v>89</v>
      </c>
      <c r="M57" s="15" t="s">
        <v>38</v>
      </c>
      <c r="N57" s="59"/>
    </row>
    <row r="58" spans="1:14" ht="21.9" customHeight="1">
      <c r="A58" s="7" t="s">
        <v>119</v>
      </c>
      <c r="B58" s="15" t="s">
        <v>129</v>
      </c>
      <c r="C58" s="15" t="s">
        <v>21</v>
      </c>
      <c r="D58" s="16"/>
      <c r="F58" s="44" t="s">
        <v>16</v>
      </c>
      <c r="G58" s="44" t="s">
        <v>17</v>
      </c>
      <c r="H58" s="44" t="s">
        <v>18</v>
      </c>
      <c r="I58" s="44" t="s">
        <v>19</v>
      </c>
      <c r="K58" s="9">
        <f>SUM(N54:N57)</f>
        <v>0</v>
      </c>
      <c r="L58" s="3">
        <f>+K58*M52</f>
        <v>0</v>
      </c>
      <c r="M58" s="3">
        <f>+K58*N52</f>
        <v>0</v>
      </c>
      <c r="N58" s="8">
        <f>+M58/1.15-L58</f>
        <v>0</v>
      </c>
    </row>
    <row r="59" spans="1:14" ht="21.9" customHeight="1">
      <c r="A59" s="25">
        <f>D58</f>
        <v>0</v>
      </c>
      <c r="B59" s="5">
        <f>+A59*C56</f>
        <v>0</v>
      </c>
      <c r="C59" s="5">
        <f>+A59*D56</f>
        <v>0</v>
      </c>
      <c r="D59" s="5">
        <f>+C59/1.15-B59</f>
        <v>0</v>
      </c>
      <c r="F59" s="14" t="s">
        <v>60</v>
      </c>
      <c r="G59" s="15" t="s">
        <v>35</v>
      </c>
      <c r="H59" s="15" t="s">
        <v>36</v>
      </c>
      <c r="I59" s="16"/>
      <c r="K59" s="78" t="s">
        <v>31</v>
      </c>
      <c r="L59" s="78"/>
      <c r="M59" s="12" t="s">
        <v>14</v>
      </c>
      <c r="N59" s="27" t="s">
        <v>15</v>
      </c>
    </row>
    <row r="60" spans="1:14" ht="21.9" customHeight="1">
      <c r="A60" s="87" t="s">
        <v>27</v>
      </c>
      <c r="B60" s="78"/>
      <c r="C60" s="12" t="s">
        <v>14</v>
      </c>
      <c r="D60" s="12" t="s">
        <v>15</v>
      </c>
      <c r="F60" s="4">
        <f>I59</f>
        <v>0</v>
      </c>
      <c r="G60" s="5">
        <f>+F60*H57</f>
        <v>0</v>
      </c>
      <c r="H60" s="5">
        <f>+F60*I57</f>
        <v>0</v>
      </c>
      <c r="I60" s="5">
        <f t="shared" ref="I60" si="4">+H60/1.15-G60</f>
        <v>0</v>
      </c>
      <c r="K60" s="78"/>
      <c r="L60" s="78"/>
      <c r="M60" s="13">
        <v>173.48</v>
      </c>
      <c r="N60" s="23">
        <v>399</v>
      </c>
    </row>
    <row r="61" spans="1:14" ht="21.9" customHeight="1">
      <c r="A61" s="87"/>
      <c r="B61" s="78"/>
      <c r="C61" s="13">
        <v>164.78</v>
      </c>
      <c r="D61" s="13">
        <v>379</v>
      </c>
      <c r="F61" s="78" t="s">
        <v>33</v>
      </c>
      <c r="G61" s="78"/>
      <c r="H61" s="12" t="s">
        <v>14</v>
      </c>
      <c r="I61" s="12" t="s">
        <v>15</v>
      </c>
      <c r="K61" s="44" t="s">
        <v>16</v>
      </c>
      <c r="L61" s="44" t="s">
        <v>17</v>
      </c>
      <c r="M61" s="44" t="s">
        <v>18</v>
      </c>
      <c r="N61" s="45" t="s">
        <v>19</v>
      </c>
    </row>
    <row r="62" spans="1:14" ht="21.9" customHeight="1">
      <c r="A62" s="46" t="s">
        <v>16</v>
      </c>
      <c r="B62" s="44" t="s">
        <v>17</v>
      </c>
      <c r="C62" s="44" t="s">
        <v>18</v>
      </c>
      <c r="D62" s="44" t="s">
        <v>19</v>
      </c>
      <c r="F62" s="78"/>
      <c r="G62" s="78"/>
      <c r="H62" s="13">
        <v>195.21739130434784</v>
      </c>
      <c r="I62" s="13">
        <v>449</v>
      </c>
      <c r="K62" s="14" t="s">
        <v>93</v>
      </c>
      <c r="L62" s="15" t="s">
        <v>128</v>
      </c>
      <c r="M62" s="15" t="s">
        <v>21</v>
      </c>
      <c r="N62" s="58"/>
    </row>
    <row r="63" spans="1:14" ht="21.9" customHeight="1">
      <c r="A63" s="7" t="s">
        <v>120</v>
      </c>
      <c r="B63" s="15" t="s">
        <v>53</v>
      </c>
      <c r="C63" s="15" t="s">
        <v>21</v>
      </c>
      <c r="D63" s="16"/>
      <c r="F63" s="44" t="s">
        <v>16</v>
      </c>
      <c r="G63" s="44" t="s">
        <v>17</v>
      </c>
      <c r="H63" s="44" t="s">
        <v>18</v>
      </c>
      <c r="I63" s="44" t="s">
        <v>19</v>
      </c>
      <c r="K63" s="4">
        <f>N62</f>
        <v>0</v>
      </c>
      <c r="L63" s="5">
        <f>+K63*M60</f>
        <v>0</v>
      </c>
      <c r="M63" s="5">
        <f>+K63*N60</f>
        <v>0</v>
      </c>
      <c r="N63" s="8">
        <f>+M63/1.15-L63</f>
        <v>0</v>
      </c>
    </row>
    <row r="64" spans="1:14" ht="21.9" customHeight="1" thickBot="1">
      <c r="A64" s="25">
        <f>D63</f>
        <v>0</v>
      </c>
      <c r="B64" s="5">
        <f>+A64*C61</f>
        <v>0</v>
      </c>
      <c r="C64" s="5">
        <f>+A64*D61</f>
        <v>0</v>
      </c>
      <c r="D64" s="5">
        <f>+C64/1.15-B64</f>
        <v>0</v>
      </c>
      <c r="F64" s="14" t="s">
        <v>104</v>
      </c>
      <c r="G64" s="15" t="s">
        <v>106</v>
      </c>
      <c r="H64" s="15" t="s">
        <v>21</v>
      </c>
      <c r="I64" s="16"/>
      <c r="K64" s="78" t="s">
        <v>91</v>
      </c>
      <c r="L64" s="78"/>
      <c r="M64" s="79" t="s">
        <v>14</v>
      </c>
      <c r="N64" s="80" t="s">
        <v>19</v>
      </c>
    </row>
    <row r="65" spans="1:14" ht="21.9" customHeight="1">
      <c r="A65" s="88" t="s">
        <v>25</v>
      </c>
      <c r="B65" s="88"/>
      <c r="C65" s="20" t="s">
        <v>14</v>
      </c>
      <c r="D65" s="20" t="s">
        <v>15</v>
      </c>
      <c r="F65" s="14" t="s">
        <v>105</v>
      </c>
      <c r="G65" s="15" t="s">
        <v>84</v>
      </c>
      <c r="H65" s="15" t="s">
        <v>21</v>
      </c>
      <c r="I65" s="16"/>
      <c r="K65" s="78"/>
      <c r="L65" s="78"/>
      <c r="M65" s="79"/>
      <c r="N65" s="80"/>
    </row>
    <row r="66" spans="1:14" ht="21.9" customHeight="1">
      <c r="A66" s="78"/>
      <c r="B66" s="78"/>
      <c r="C66" s="13">
        <v>186.25</v>
      </c>
      <c r="D66" s="13">
        <v>429</v>
      </c>
      <c r="F66" s="14" t="s">
        <v>92</v>
      </c>
      <c r="G66" s="15" t="s">
        <v>22</v>
      </c>
      <c r="H66" s="15" t="s">
        <v>21</v>
      </c>
      <c r="I66" s="16"/>
      <c r="K66" s="18" t="s">
        <v>90</v>
      </c>
      <c r="L66" s="18"/>
      <c r="M66" s="19">
        <v>0</v>
      </c>
      <c r="N66" s="29"/>
    </row>
    <row r="67" spans="1:14" ht="21.9" customHeight="1">
      <c r="A67" s="44" t="s">
        <v>16</v>
      </c>
      <c r="B67" s="44" t="s">
        <v>17</v>
      </c>
      <c r="C67" s="44" t="s">
        <v>18</v>
      </c>
      <c r="D67" s="44" t="s">
        <v>19</v>
      </c>
      <c r="F67" s="47"/>
      <c r="G67" s="48"/>
      <c r="H67" s="48"/>
      <c r="I67" s="49"/>
      <c r="K67" s="50"/>
      <c r="L67" s="50"/>
      <c r="M67" s="51"/>
      <c r="N67" s="52"/>
    </row>
    <row r="68" spans="1:14" ht="21.9" customHeight="1">
      <c r="A68" s="14" t="s">
        <v>97</v>
      </c>
      <c r="B68" s="15" t="s">
        <v>41</v>
      </c>
      <c r="C68" s="15" t="s">
        <v>21</v>
      </c>
      <c r="D68" s="16"/>
      <c r="F68" s="47"/>
      <c r="G68" s="48"/>
      <c r="H68" s="48"/>
      <c r="I68" s="49"/>
      <c r="K68" s="50"/>
      <c r="L68" s="50"/>
      <c r="M68" s="51"/>
      <c r="N68" s="52"/>
    </row>
    <row r="69" spans="1:14" ht="21.9" customHeight="1">
      <c r="A69" s="14" t="s">
        <v>96</v>
      </c>
      <c r="B69" s="15" t="s">
        <v>125</v>
      </c>
      <c r="C69" s="15" t="s">
        <v>21</v>
      </c>
      <c r="D69" s="16"/>
      <c r="F69" s="47"/>
      <c r="G69" s="48"/>
      <c r="H69" s="48"/>
      <c r="I69" s="49"/>
      <c r="K69" s="50"/>
      <c r="L69" s="50"/>
      <c r="M69" s="51"/>
      <c r="N69" s="52"/>
    </row>
    <row r="70" spans="1:14" ht="25.4" customHeight="1" thickBot="1">
      <c r="A70" s="53">
        <f>SUM(D68:D69)</f>
        <v>0</v>
      </c>
      <c r="B70" s="5">
        <f>+A70*C66</f>
        <v>0</v>
      </c>
      <c r="C70" s="5">
        <f>+A70*D66</f>
        <v>0</v>
      </c>
      <c r="D70" s="5">
        <f>+C70/1.15-B70</f>
        <v>0</v>
      </c>
      <c r="E70" s="30"/>
      <c r="F70" s="31">
        <f>SUM(I64:I66)</f>
        <v>0</v>
      </c>
      <c r="G70" s="32">
        <f>+F70*H62</f>
        <v>0</v>
      </c>
      <c r="H70" s="32">
        <f>+F70*I62</f>
        <v>0</v>
      </c>
      <c r="I70" s="5">
        <f>+H70/1.15-G70</f>
        <v>0</v>
      </c>
      <c r="J70" s="30"/>
      <c r="K70" s="81">
        <f>+N66</f>
        <v>0</v>
      </c>
      <c r="L70" s="81"/>
      <c r="M70" s="33"/>
      <c r="N70" s="34"/>
    </row>
    <row r="71" spans="1:14" s="2" customFormat="1" ht="26.15" customHeight="1" thickBot="1">
      <c r="A71" s="82" t="s">
        <v>59</v>
      </c>
      <c r="B71" s="83"/>
      <c r="C71" s="83"/>
      <c r="D71" s="83"/>
      <c r="E71" s="83"/>
      <c r="F71" s="83"/>
      <c r="G71" s="83"/>
      <c r="H71" s="83"/>
      <c r="I71" s="84"/>
      <c r="J71" s="82" t="s">
        <v>121</v>
      </c>
      <c r="K71" s="83"/>
      <c r="L71" s="83"/>
      <c r="M71" s="83"/>
      <c r="N71" s="84"/>
    </row>
    <row r="72" spans="1:14" s="2" customFormat="1" ht="15.9" customHeight="1">
      <c r="A72" s="69" t="s">
        <v>137</v>
      </c>
      <c r="B72" s="70"/>
      <c r="C72" s="70"/>
      <c r="D72" s="70"/>
      <c r="E72" s="70"/>
      <c r="F72" s="70"/>
      <c r="G72" s="70"/>
      <c r="H72" s="70"/>
      <c r="I72" s="71"/>
      <c r="J72" s="60" t="s">
        <v>122</v>
      </c>
      <c r="K72" s="61"/>
      <c r="L72" s="61"/>
      <c r="M72" s="61"/>
      <c r="N72" s="62"/>
    </row>
    <row r="73" spans="1:14" s="2" customFormat="1" ht="15.9" customHeight="1">
      <c r="A73" s="72"/>
      <c r="B73" s="73"/>
      <c r="C73" s="73"/>
      <c r="D73" s="73"/>
      <c r="E73" s="73"/>
      <c r="F73" s="73"/>
      <c r="G73" s="73"/>
      <c r="H73" s="73"/>
      <c r="I73" s="74"/>
      <c r="J73" s="63"/>
      <c r="K73" s="64"/>
      <c r="L73" s="64"/>
      <c r="M73" s="64"/>
      <c r="N73" s="65"/>
    </row>
    <row r="74" spans="1:14" s="2" customFormat="1" ht="15.9" customHeight="1">
      <c r="A74" s="72"/>
      <c r="B74" s="73"/>
      <c r="C74" s="73"/>
      <c r="D74" s="73"/>
      <c r="E74" s="73"/>
      <c r="F74" s="73"/>
      <c r="G74" s="73"/>
      <c r="H74" s="73"/>
      <c r="I74" s="74"/>
      <c r="J74" s="63"/>
      <c r="K74" s="64"/>
      <c r="L74" s="64"/>
      <c r="M74" s="64"/>
      <c r="N74" s="65"/>
    </row>
    <row r="75" spans="1:14" s="2" customFormat="1" ht="78.900000000000006" customHeight="1" thickBot="1">
      <c r="A75" s="75"/>
      <c r="B75" s="76"/>
      <c r="C75" s="76"/>
      <c r="D75" s="76"/>
      <c r="E75" s="76"/>
      <c r="F75" s="76"/>
      <c r="G75" s="76"/>
      <c r="H75" s="76"/>
      <c r="I75" s="77"/>
      <c r="J75" s="66"/>
      <c r="K75" s="67"/>
      <c r="L75" s="67"/>
      <c r="M75" s="67"/>
      <c r="N75" s="68"/>
    </row>
  </sheetData>
  <mergeCells count="61">
    <mergeCell ref="H11:K11"/>
    <mergeCell ref="L1:N5"/>
    <mergeCell ref="D1:G5"/>
    <mergeCell ref="A6:B6"/>
    <mergeCell ref="C6:G6"/>
    <mergeCell ref="H6:N10"/>
    <mergeCell ref="A5:C5"/>
    <mergeCell ref="A7:B7"/>
    <mergeCell ref="C7:G7"/>
    <mergeCell ref="A8:B8"/>
    <mergeCell ref="C8:G8"/>
    <mergeCell ref="A9:B10"/>
    <mergeCell ref="C9:G9"/>
    <mergeCell ref="C10:G10"/>
    <mergeCell ref="A11:B11"/>
    <mergeCell ref="C11:G11"/>
    <mergeCell ref="A65:B66"/>
    <mergeCell ref="A12:B12"/>
    <mergeCell ref="C12:G12"/>
    <mergeCell ref="A17:B18"/>
    <mergeCell ref="A22:B23"/>
    <mergeCell ref="F17:G18"/>
    <mergeCell ref="F36:G37"/>
    <mergeCell ref="F25:G26"/>
    <mergeCell ref="A40:B41"/>
    <mergeCell ref="F56:G57"/>
    <mergeCell ref="F30:G31"/>
    <mergeCell ref="A29:B30"/>
    <mergeCell ref="A34:B35"/>
    <mergeCell ref="L14:N14"/>
    <mergeCell ref="A15:N16"/>
    <mergeCell ref="L12:N12"/>
    <mergeCell ref="A13:B13"/>
    <mergeCell ref="C13:G13"/>
    <mergeCell ref="H13:K13"/>
    <mergeCell ref="L13:N13"/>
    <mergeCell ref="H12:K12"/>
    <mergeCell ref="H14:K14"/>
    <mergeCell ref="A14:B14"/>
    <mergeCell ref="C14:G14"/>
    <mergeCell ref="K17:L18"/>
    <mergeCell ref="K25:L26"/>
    <mergeCell ref="K33:L34"/>
    <mergeCell ref="K38:L39"/>
    <mergeCell ref="K46:L47"/>
    <mergeCell ref="J72:N75"/>
    <mergeCell ref="A72:I75"/>
    <mergeCell ref="F43:G44"/>
    <mergeCell ref="K64:L65"/>
    <mergeCell ref="M64:M65"/>
    <mergeCell ref="N64:N65"/>
    <mergeCell ref="K70:L70"/>
    <mergeCell ref="A71:I71"/>
    <mergeCell ref="J71:N71"/>
    <mergeCell ref="K51:L52"/>
    <mergeCell ref="K59:L60"/>
    <mergeCell ref="A50:B51"/>
    <mergeCell ref="A55:B56"/>
    <mergeCell ref="A60:B61"/>
    <mergeCell ref="F61:G62"/>
    <mergeCell ref="F51:G5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orientation="portrait" horizontalDpi="4294967293" verticalDpi="0" r:id="rId1"/>
  <headerFooter>
    <oddFooter>&amp;L&amp;"Calibri,Regular"&amp;K000000360FIVE EVERYDAY HEADWEAR&amp;C&amp;"Calibri,Regular"&amp;K000000Page &amp;P&amp;R&amp;"Calibri,Regular"&amp;K000000FIG DISTRIBUTION (PTY) LTD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360FIVE Order Form 22-23</vt:lpstr>
      <vt:lpstr>'360FIVE Order Form 22-23'!Print_Area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Bender</dc:creator>
  <cp:keywords/>
  <dc:description/>
  <cp:lastModifiedBy>Administrator</cp:lastModifiedBy>
  <cp:revision/>
  <cp:lastPrinted>2022-07-12T15:18:27Z</cp:lastPrinted>
  <dcterms:created xsi:type="dcterms:W3CDTF">2019-03-14T19:56:13Z</dcterms:created>
  <dcterms:modified xsi:type="dcterms:W3CDTF">2023-01-30T09:45:13Z</dcterms:modified>
  <cp:category/>
  <cp:contentStatus/>
</cp:coreProperties>
</file>